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locktongbr-my.sharepoint.com/personal/caitlin_purser_lockton_com/Documents/"/>
    </mc:Choice>
  </mc:AlternateContent>
  <xr:revisionPtr revIDLastSave="218" documentId="8_{52ED4400-47FD-4622-A0E3-6EEE114FBF25}" xr6:coauthVersionLast="47" xr6:coauthVersionMax="47" xr10:uidLastSave="{7B7082D5-085C-4C1D-8AC2-EF4349A32A74}"/>
  <bookViews>
    <workbookView xWindow="-13500" yWindow="-16320" windowWidth="29040" windowHeight="15840" xr2:uid="{00000000-000D-0000-FFFF-FFFF00000000}"/>
  </bookViews>
  <sheets>
    <sheet name="Legal Basis" sheetId="6" r:id="rId1"/>
    <sheet name="Quit Calculator" sheetId="1" r:id="rId2"/>
    <sheet name="LookUps" sheetId="2" state="hidden" r:id="rId3"/>
  </sheets>
  <definedNames>
    <definedName name="Above2Acres">'Quit Calculator'!$B$9</definedName>
    <definedName name="Acres2">LookUps!$A$2:$A$3</definedName>
    <definedName name="ActingFor">LookUps!$C$2:$C$3</definedName>
    <definedName name="AllFieldsCorrect">'Quit Calculator'!$O$4</definedName>
    <definedName name="DateFrom">LookUps!$H$2</definedName>
    <definedName name="DatesValid">'Quit Calculator'!$M$4</definedName>
    <definedName name="DateTo">LookUps!$I$2</definedName>
    <definedName name="EndLease">'Quit Calculator'!$B$14</definedName>
    <definedName name="EndTest">'Quit Calculator'!$P$16</definedName>
    <definedName name="Landlord2Acres">'Quit Calculator'!$N$4</definedName>
    <definedName name="_xlnm.Print_Area" localSheetId="1">'Quit Calculator'!$B$2:$K$27</definedName>
    <definedName name="StartLease">'Quit Calculator'!$B$12</definedName>
    <definedName name="StartTest">'Quit Calculator'!$P$12</definedName>
    <definedName name="TermDays">'Quit Calculator'!$B$17</definedName>
    <definedName name="TermMths">'Quit Calculator'!$F$17</definedName>
    <definedName name="TermYears">'Quit Calculator'!$B$19</definedName>
    <definedName name="WhoActFor">'Quit Calculator'!$B$6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 i="1" l="1"/>
  <c r="P16" i="1"/>
  <c r="Q10" i="1"/>
  <c r="R12" i="1"/>
  <c r="N4" i="1" l="1"/>
  <c r="N12" i="1"/>
  <c r="N16" i="1"/>
  <c r="O12" i="1"/>
  <c r="O16" i="1" l="1"/>
  <c r="M4" i="1" l="1"/>
  <c r="O4" i="1" l="1"/>
  <c r="B17" i="1" l="1"/>
  <c r="F17" i="1"/>
  <c r="B19" i="1"/>
  <c r="F21" i="1" l="1"/>
  <c r="D22" i="1" s="1"/>
  <c r="C23" i="1"/>
</calcChain>
</file>

<file path=xl/sharedStrings.xml><?xml version="1.0" encoding="utf-8"?>
<sst xmlns="http://schemas.openxmlformats.org/spreadsheetml/2006/main" count="34" uniqueCount="34">
  <si>
    <t>Does the property let extend to an area greater than 2 acres?</t>
  </si>
  <si>
    <t>YES</t>
  </si>
  <si>
    <t>NO</t>
  </si>
  <si>
    <t>What is the start date of the lease?</t>
  </si>
  <si>
    <t>What is the end date of the lease?</t>
  </si>
  <si>
    <t>Term (days)</t>
  </si>
  <si>
    <t>Term (months)</t>
  </si>
  <si>
    <t>Term (years)</t>
  </si>
  <si>
    <t>Notice period is:</t>
  </si>
  <si>
    <t>You should issue your notice to quit on or before:</t>
  </si>
  <si>
    <t>Are we acting for the Landlord or the Tenant?</t>
  </si>
  <si>
    <t>LANDLORD</t>
  </si>
  <si>
    <t>TENANT</t>
  </si>
  <si>
    <t xml:space="preserve">2 acres = 8093.7 square metres = 87,120 square feet. </t>
  </si>
  <si>
    <t>plus 4 days (2 days for recorded delivery and excluding the date of receipt and the last day of the term)</t>
  </si>
  <si>
    <t>REMEMBER - always check the terms of the lease for any express provisions that override the common law position in relation to both (i) the notice period; and (ii) any deemed service provisions.</t>
  </si>
  <si>
    <t>NB - when acting for a Landlord, if the lease specifies that the expiry date is either "Whitsunday" or "Martinmas", then, notwithstanding the fact that the expiry date will be 28 May (for Whitsunday) or 28 November (for Martinmas) the safest course is to enter "15 May" (for Whitsunday) or "11 November" (for Martinmas) as the "end date of the lease".</t>
  </si>
  <si>
    <t>Acres2</t>
  </si>
  <si>
    <t>ActingFor</t>
  </si>
  <si>
    <t>For leases continuing by virtue of tacit relocation, this should be the first day of the extended term.</t>
  </si>
  <si>
    <t>Notice to Quit Calculator – Commercial Leases</t>
  </si>
  <si>
    <t>Start Test</t>
  </si>
  <si>
    <t>End Test</t>
  </si>
  <si>
    <t>Dates Valid</t>
  </si>
  <si>
    <t>Date From</t>
  </si>
  <si>
    <t>Date To</t>
  </si>
  <si>
    <t>AllFieldsCorrect</t>
  </si>
  <si>
    <t>Scottish Bank Holidays</t>
  </si>
  <si>
    <t>Version 9 02/06/2020</t>
  </si>
  <si>
    <t>1.Section 6 of the Removal Terms (Scotland) Act 1886 states that notices may be served by registered delivery post in time to be able to be delivered to the addressee on or before the last date for service
2  The deadlines stated are stated on the  basis of ignoring the recent case law narrated in the paragraph “Recent Case Law” below, as the later of these cases may be appealed, and thus the dates specified are the earliest deadlines that would apply
3. Section 5 of the Removal Terms (Scotland) Act 1886
4  Section 4 of the Removal Terms (Scotland) Act 1886 
4A - Section 37 of the  Sheriff Courts (Scotland) Act 1907
5. Section 34B of the Sheriff Courts (Scotland) Act 1907
6. Section 34A  of the Sheriff Courts (Scotland) Act 1907	
7. The 40 days  period for where a tenant serves notice was stated as applying in Lormor Ltd v  Glasgow City Council [2014] CSIH 80</t>
  </si>
  <si>
    <r>
      <rPr>
        <b/>
        <u/>
        <sz val="11"/>
        <color theme="1"/>
        <rFont val="Calibri"/>
        <family val="2"/>
        <scheme val="minor"/>
      </rPr>
      <t>If the notice is issued by the TENANT</t>
    </r>
    <r>
      <rPr>
        <sz val="11"/>
        <color theme="1"/>
        <rFont val="Calibri"/>
        <family val="2"/>
        <scheme val="minor"/>
      </rPr>
      <t xml:space="preserve">
•</t>
    </r>
    <r>
      <rPr>
        <b/>
        <sz val="11"/>
        <color theme="1"/>
        <rFont val="Calibri"/>
        <family val="2"/>
        <scheme val="minor"/>
      </rPr>
      <t xml:space="preserve"> 1/3 of the lease period subject to a minimum of 28 clear days </t>
    </r>
    <r>
      <rPr>
        <sz val="11"/>
        <color theme="1"/>
        <rFont val="Calibri"/>
        <family val="2"/>
        <scheme val="minor"/>
      </rPr>
      <t xml:space="preserve">
(for a lease of all or part of a building with or without land, of two acres or less  for lease period of 4 months or less) footnote 3
• </t>
    </r>
    <r>
      <rPr>
        <b/>
        <sz val="11"/>
        <color theme="1"/>
        <rFont val="Calibri"/>
        <family val="2"/>
        <scheme val="minor"/>
      </rPr>
      <t>40 days</t>
    </r>
    <r>
      <rPr>
        <sz val="11"/>
        <color theme="1"/>
        <rFont val="Calibri"/>
        <family val="2"/>
        <scheme val="minor"/>
      </rPr>
      <t xml:space="preserve">
(for a lease of premises of any size, where lease period is longer than 4 months), except where the contractual expiry date is stated as Whitsunday or Martinmas, in which case notice must be served at least 40 days before 15th May and 11th November respectively, even though the lease end date is 28th May and 28th November respectively – footnotes 4 and 7
• </t>
    </r>
    <r>
      <rPr>
        <b/>
        <sz val="11"/>
        <color theme="1"/>
        <rFont val="Calibri"/>
        <family val="2"/>
        <scheme val="minor"/>
      </rPr>
      <t xml:space="preserve">6 months </t>
    </r>
    <r>
      <rPr>
        <sz val="11"/>
        <color theme="1"/>
        <rFont val="Calibri"/>
        <family val="2"/>
        <scheme val="minor"/>
      </rPr>
      <t xml:space="preserve">
(for a lease of premises exceeding two acres for a term of   between 1 year up to one day before 3 years inclusive, or if the lease is not in writing, or if the lease is running on tacit relocation) – footnotes  2 and 5
•</t>
    </r>
    <r>
      <rPr>
        <b/>
        <sz val="11"/>
        <color theme="1"/>
        <rFont val="Calibri"/>
        <family val="2"/>
        <scheme val="minor"/>
      </rPr>
      <t xml:space="preserve"> 1 Year (and no earlier than two years before contractual expiry)</t>
    </r>
    <r>
      <rPr>
        <sz val="11"/>
        <color theme="1"/>
        <rFont val="Calibri"/>
        <family val="2"/>
        <scheme val="minor"/>
      </rPr>
      <t xml:space="preserve">
(for a lease of premises exceeding two acres for a term of longer than 3 years ) footnotes 2 and 6</t>
    </r>
  </si>
  <si>
    <r>
      <t xml:space="preserve">Other notes:
1. Section 35 of the Sheriff Courts (Scotland) Act1907 states that no notice requires to be given to stop tacit relocation if during the final year of a lease of over two acres in extent, the tenant issues a letter of removal saying the lease is to end and that he will remove at the contractual expiry date. However, we would warn against relying on that section in view of the courts’ approach in </t>
    </r>
    <r>
      <rPr>
        <u/>
        <sz val="11"/>
        <color theme="1"/>
        <rFont val="Calibri"/>
        <family val="2"/>
        <scheme val="minor"/>
      </rPr>
      <t>Lormor</t>
    </r>
    <r>
      <rPr>
        <sz val="11"/>
        <color theme="1"/>
        <rFont val="Calibri"/>
        <family val="2"/>
        <scheme val="minor"/>
      </rPr>
      <t xml:space="preserve"> and </t>
    </r>
    <r>
      <rPr>
        <i/>
        <sz val="11"/>
        <color theme="1"/>
        <rFont val="Calibri"/>
        <family val="2"/>
        <scheme val="minor"/>
      </rPr>
      <t>M7</t>
    </r>
    <r>
      <rPr>
        <sz val="11"/>
        <color theme="1"/>
        <rFont val="Calibri"/>
        <family val="2"/>
        <scheme val="minor"/>
      </rPr>
      <t xml:space="preserve"> above
2. The Scottish Law Commission issued a Report on Aspects of Leases: Termination in 2022 (Scot Law Com No. 260). The report recommended that the doctrine of tacit relocation should be brought in to legislation to provide clarity for both landlords and tenants. The report included a draft Bill; Leases (Automatic Continuation etc.) (Scotland) Bill, and was submitted to Scottish Ministers in October 2022. It is yet to be included in the Scottish Parliament’s legislative programme.
Mitchells Roberton, Solicitors, 36 North Hanover Street, Glasgow G1 2AD</t>
    </r>
  </si>
  <si>
    <r>
      <rPr>
        <b/>
        <u/>
        <sz val="11"/>
        <color theme="1"/>
        <rFont val="Calibri"/>
        <family val="2"/>
        <scheme val="minor"/>
      </rPr>
      <t xml:space="preserve">Note by Mitchells Roberton on proposed notice to quit calculator for commercial leases
Notices should be sent so as to be received or deemed received by the recipient no later than the deadlines specified in this
note– footnotes 1 and 2
If the notice is issued by the LANDLORD
</t>
    </r>
    <r>
      <rPr>
        <sz val="11"/>
        <color theme="1"/>
        <rFont val="Calibri"/>
        <family val="2"/>
        <scheme val="minor"/>
      </rPr>
      <t xml:space="preserve">
• </t>
    </r>
    <r>
      <rPr>
        <b/>
        <sz val="11"/>
        <color theme="1"/>
        <rFont val="Calibri"/>
        <family val="2"/>
        <scheme val="minor"/>
      </rPr>
      <t xml:space="preserve">1/3 of the lease period subject to a minimum of 28 clear days </t>
    </r>
    <r>
      <rPr>
        <sz val="11"/>
        <color theme="1"/>
        <rFont val="Calibri"/>
        <family val="2"/>
        <scheme val="minor"/>
      </rPr>
      <t xml:space="preserve">
(for a lease of all or part of a building with or without land, of two acres or less, where lease period is 4 months or less) footnote 3
• </t>
    </r>
    <r>
      <rPr>
        <b/>
        <sz val="11"/>
        <color theme="1"/>
        <rFont val="Calibri"/>
        <family val="2"/>
        <scheme val="minor"/>
      </rPr>
      <t xml:space="preserve">40 days </t>
    </r>
    <r>
      <rPr>
        <sz val="11"/>
        <color theme="1"/>
        <rFont val="Calibri"/>
        <family val="2"/>
        <scheme val="minor"/>
      </rPr>
      <t xml:space="preserve">
(for a lease of premises  two acres or less, where lease period is longer than 4 months), except where the contractual expiry date is stated as Whitsunday or Martinmas, in which case notice must be served at least 40 days before 15th May and 11th November respectively, even though the lease end date is 28th May and 28th November respectively – footnote 4
• </t>
    </r>
    <r>
      <rPr>
        <b/>
        <sz val="11"/>
        <color theme="1"/>
        <rFont val="Calibri"/>
        <family val="2"/>
        <scheme val="minor"/>
      </rPr>
      <t xml:space="preserve">40 days </t>
    </r>
    <r>
      <rPr>
        <sz val="11"/>
        <color theme="1"/>
        <rFont val="Calibri"/>
        <family val="2"/>
        <scheme val="minor"/>
      </rPr>
      <t xml:space="preserve">
(for a lease of premises exceeding two acres for lease period of over 4 months and up to 12 months ), except where the contractual expiry date is stated as Whitsunday or Martinmas, in which case notice must be served at least 40 days before 15th May and 11th November respectively, even though the lease end date is 28th May and 28th November respectively  - footnotes  4 and 4A
• </t>
    </r>
    <r>
      <rPr>
        <b/>
        <sz val="11"/>
        <color theme="1"/>
        <rFont val="Calibri"/>
        <family val="2"/>
        <scheme val="minor"/>
      </rPr>
      <t xml:space="preserve">6 months </t>
    </r>
    <r>
      <rPr>
        <sz val="11"/>
        <color theme="1"/>
        <rFont val="Calibri"/>
        <family val="2"/>
        <scheme val="minor"/>
      </rPr>
      <t xml:space="preserve">
(for a lease of premises exceeding two acres for a term of   between 1 year up to one day before 3 years inclusive, or if the lease is not in writing, or if the lease is running on tacit relocation) – footnotes  2 and 5
• </t>
    </r>
    <r>
      <rPr>
        <b/>
        <sz val="11"/>
        <color theme="1"/>
        <rFont val="Calibri"/>
        <family val="2"/>
        <scheme val="minor"/>
      </rPr>
      <t>1 Year (and no earlier than two years before contractual expiry)</t>
    </r>
    <r>
      <rPr>
        <sz val="11"/>
        <color theme="1"/>
        <rFont val="Calibri"/>
        <family val="2"/>
        <scheme val="minor"/>
      </rPr>
      <t xml:space="preserve">
(for a lease of premises exceeding two acres for a term of longer than 3 years ) footnotes 2 and 6
 </t>
    </r>
  </si>
  <si>
    <r>
      <rPr>
        <u/>
        <sz val="11"/>
        <color theme="1"/>
        <rFont val="Calibri"/>
        <family val="2"/>
        <scheme val="minor"/>
      </rPr>
      <t>Recent Case Law</t>
    </r>
    <r>
      <rPr>
        <sz val="11"/>
        <color theme="1"/>
        <rFont val="Calibri"/>
        <family val="2"/>
        <scheme val="minor"/>
      </rPr>
      <t xml:space="preserve">
Two recent cases have an impact on the above time limits. In </t>
    </r>
    <r>
      <rPr>
        <i/>
        <sz val="11"/>
        <color theme="1"/>
        <rFont val="Calibri"/>
        <family val="2"/>
        <scheme val="minor"/>
      </rPr>
      <t>Lormor</t>
    </r>
    <r>
      <rPr>
        <sz val="11"/>
        <color theme="1"/>
        <rFont val="Calibri"/>
        <family val="2"/>
        <scheme val="minor"/>
      </rPr>
      <t xml:space="preserve"> </t>
    </r>
    <r>
      <rPr>
        <i/>
        <sz val="11"/>
        <color theme="1"/>
        <rFont val="Calibri"/>
        <family val="2"/>
        <scheme val="minor"/>
      </rPr>
      <t>Limited v Glasgow City Council</t>
    </r>
    <r>
      <rPr>
        <sz val="11"/>
        <color theme="1"/>
        <rFont val="Calibri"/>
        <family val="2"/>
        <scheme val="minor"/>
      </rPr>
      <t xml:space="preserve"> [2014] CSIH 80, the tenant sought to terminate a lease of over 3 years which had expired and which was running on tacit relocation of premises of over 2 acres in extent, and had  given less than 6 months’ but more than 40 days’ written notice of termination. The Inner House held that the relevant statute (Section 34 of the Sheriff Courts (Scotland) Act 1907) was merely procedural and did not amend the common law rule that a minimum of 40 days’ notice was to be given by either party.  The judgement in that case does not appear to have considered the proviso to Section 34 that if such [at least six months’] written notice is not given, the lease shall be held to have been renewed by tacit relocation for another year and thereafter from year to year.
In </t>
    </r>
    <r>
      <rPr>
        <i/>
        <sz val="11"/>
        <color theme="1"/>
        <rFont val="Calibri"/>
        <family val="2"/>
        <scheme val="minor"/>
      </rPr>
      <t>M7</t>
    </r>
    <r>
      <rPr>
        <sz val="11"/>
        <color theme="1"/>
        <rFont val="Calibri"/>
        <family val="2"/>
        <scheme val="minor"/>
      </rPr>
      <t xml:space="preserve"> </t>
    </r>
    <r>
      <rPr>
        <i/>
        <sz val="11"/>
        <color theme="1"/>
        <rFont val="Calibri"/>
        <family val="2"/>
        <scheme val="minor"/>
      </rPr>
      <t>Real Estate Investments Partners Vi Industrial Propco Ltd v Amazon UK Services Ltd</t>
    </r>
    <r>
      <rPr>
        <sz val="11"/>
        <color theme="1"/>
        <rFont val="Calibri"/>
        <family val="2"/>
        <scheme val="minor"/>
      </rPr>
      <t xml:space="preserve"> [2019] CSOH 73, the landlord served notice that was less than one year but more than 40 days before contractual termination date of a lease of premises that ran for over 3 years of premises of over 2 acres in extent; the Outer House considered the wording of the proviso contained in Section34 of the 1907 Act, and took into account the decision in</t>
    </r>
    <r>
      <rPr>
        <i/>
        <sz val="11"/>
        <color theme="1"/>
        <rFont val="Calibri"/>
        <family val="2"/>
        <scheme val="minor"/>
      </rPr>
      <t xml:space="preserve"> Lormor</t>
    </r>
    <r>
      <rPr>
        <sz val="11"/>
        <color theme="1"/>
        <rFont val="Calibri"/>
        <family val="2"/>
        <scheme val="minor"/>
      </rPr>
      <t>, and decided the same notice periods apply whether the landlord or the tenant seeks to stop tacit relocation operating, and held that only 40 days’ notice is required. Both this and the</t>
    </r>
    <r>
      <rPr>
        <i/>
        <sz val="11"/>
        <color theme="1"/>
        <rFont val="Calibri"/>
        <family val="2"/>
        <scheme val="minor"/>
      </rPr>
      <t xml:space="preserve"> Lormor</t>
    </r>
    <r>
      <rPr>
        <sz val="11"/>
        <color theme="1"/>
        <rFont val="Calibri"/>
        <family val="2"/>
        <scheme val="minor"/>
      </rPr>
      <t xml:space="preserve"> case consider that the common law 40 days’ notice provision is not amended by the 1907 Act, which they say primarily provided a new remedy for obtaining possession of leased property.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</si>
</sst>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d\ dd/mm/yyyy"/>
    <numFmt numFmtId="165" formatCode="ddd\ dd\-mmm\-yy"/>
    <numFmt numFmtId="166" formatCode="[$-409]d\-mmm\-yy;@"/>
    <numFmt numFmtId="167" formatCode="dd/mm/yy;@"/>
  </numFmts>
  <fonts count="23">
    <font>
      <sz val="11"/>
      <color theme="1"/>
      <name val="Calibri"/>
      <family val="2"/>
      <scheme val="minor"/>
    </font>
    <font>
      <sz val="10"/>
      <color theme="1"/>
      <name val="Arial"/>
      <family val="2"/>
    </font>
    <font>
      <sz val="12"/>
      <color rgb="FF444444"/>
      <name val="Gotham SSm A"/>
    </font>
    <font>
      <b/>
      <sz val="10"/>
      <color theme="1"/>
      <name val="Arial"/>
      <family val="2"/>
    </font>
    <font>
      <b/>
      <sz val="12"/>
      <color theme="1"/>
      <name val="Arial"/>
      <family val="2"/>
    </font>
    <font>
      <sz val="12"/>
      <color theme="1"/>
      <name val="Arial"/>
      <family val="2"/>
    </font>
    <font>
      <b/>
      <sz val="20"/>
      <color theme="9" tint="-0.24994659260841701"/>
      <name val="Arial"/>
      <family val="2"/>
    </font>
    <font>
      <b/>
      <sz val="11"/>
      <color theme="1"/>
      <name val="Arial"/>
      <family val="2"/>
    </font>
    <font>
      <u/>
      <sz val="11"/>
      <color theme="10"/>
      <name val="Calibri"/>
      <family val="2"/>
      <scheme val="minor"/>
    </font>
    <font>
      <sz val="8"/>
      <color theme="1"/>
      <name val="Arial"/>
      <family val="2"/>
    </font>
    <font>
      <sz val="8"/>
      <color rgb="FFFF7900"/>
      <name val="Gotham SSm A"/>
    </font>
    <font>
      <b/>
      <sz val="20"/>
      <color theme="3" tint="0.39997558519241921"/>
      <name val="Arial"/>
      <family val="2"/>
    </font>
    <font>
      <b/>
      <sz val="10"/>
      <color theme="3" tint="0.39997558519241921"/>
      <name val="Arial"/>
      <family val="2"/>
    </font>
    <font>
      <b/>
      <sz val="12"/>
      <color theme="3" tint="0.39997558519241921"/>
      <name val="Arial"/>
      <family val="2"/>
    </font>
    <font>
      <b/>
      <u/>
      <sz val="11"/>
      <color theme="3" tint="0.39997558519241921"/>
      <name val="Arial"/>
      <family val="2"/>
    </font>
    <font>
      <b/>
      <i/>
      <sz val="11"/>
      <color theme="3" tint="0.39997558519241921"/>
      <name val="Arial"/>
      <family val="2"/>
    </font>
    <font>
      <b/>
      <sz val="11"/>
      <color theme="1"/>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
      <sz val="8"/>
      <color theme="1"/>
      <name val="Calibri"/>
      <family val="2"/>
      <scheme val="minor"/>
    </font>
    <font>
      <sz val="8"/>
      <color theme="0" tint="-0.249977111117893"/>
      <name val="Arial"/>
      <family val="2"/>
    </font>
    <font>
      <sz val="10"/>
      <color rgb="FFF0F0F0"/>
      <name val="Arial"/>
      <family val="2"/>
    </font>
  </fonts>
  <fills count="6">
    <fill>
      <patternFill patternType="none"/>
    </fill>
    <fill>
      <patternFill patternType="gray125"/>
    </fill>
    <fill>
      <patternFill patternType="solid">
        <fgColor rgb="FFFAFAFA"/>
        <bgColor indexed="64"/>
      </patternFill>
    </fill>
    <fill>
      <patternFill patternType="solid">
        <fgColor rgb="FFF0F0F0"/>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right/>
      <top/>
      <bottom style="thin">
        <color theme="3" tint="0.39994506668294322"/>
      </bottom>
      <diagonal/>
    </border>
    <border>
      <left style="thin">
        <color theme="3" tint="0.39991454817346722"/>
      </left>
      <right style="thin">
        <color theme="3" tint="0.39994506668294322"/>
      </right>
      <top style="thin">
        <color theme="3" tint="0.39994506668294322"/>
      </top>
      <bottom style="thin">
        <color theme="3" tint="0.39994506668294322"/>
      </bottom>
      <diagonal/>
    </border>
    <border>
      <left style="thin">
        <color theme="3" tint="0.39991454817346722"/>
      </left>
      <right/>
      <top style="thin">
        <color theme="3" tint="0.39994506668294322"/>
      </top>
      <bottom style="thin">
        <color theme="3" tint="0.39994506668294322"/>
      </bottom>
      <diagonal/>
    </border>
    <border>
      <left/>
      <right/>
      <top style="thin">
        <color theme="3" tint="0.39994506668294322"/>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5">
    <xf numFmtId="0" fontId="0" fillId="0" borderId="0" xfId="0"/>
    <xf numFmtId="0" fontId="1" fillId="0" borderId="0" xfId="0" applyFont="1"/>
    <xf numFmtId="0" fontId="5" fillId="0" borderId="0" xfId="0" applyFont="1"/>
    <xf numFmtId="0" fontId="9" fillId="0" borderId="0" xfId="0" applyFont="1" applyAlignment="1">
      <alignment horizontal="center" vertical="center"/>
    </xf>
    <xf numFmtId="0" fontId="1" fillId="0" borderId="0" xfId="0" applyFont="1" applyAlignment="1">
      <alignment vertical="center"/>
    </xf>
    <xf numFmtId="0" fontId="0" fillId="0" borderId="0" xfId="0" applyAlignment="1">
      <alignment horizontal="center" vertical="center" wrapText="1"/>
    </xf>
    <xf numFmtId="165" fontId="0" fillId="0" borderId="0" xfId="0" applyNumberFormat="1" applyAlignment="1">
      <alignment horizontal="center" vertical="center"/>
    </xf>
    <xf numFmtId="0" fontId="0" fillId="0" borderId="0" xfId="0" applyAlignment="1">
      <alignment horizontal="center" vertical="center"/>
    </xf>
    <xf numFmtId="0" fontId="1" fillId="0" borderId="0" xfId="0" applyFont="1"/>
    <xf numFmtId="0" fontId="9" fillId="0" borderId="0" xfId="0" applyFont="1"/>
    <xf numFmtId="0" fontId="9" fillId="0" borderId="0" xfId="0" applyFont="1" applyAlignment="1">
      <alignment vertical="center"/>
    </xf>
    <xf numFmtId="14" fontId="9" fillId="0" borderId="0" xfId="0" applyNumberFormat="1" applyFont="1"/>
    <xf numFmtId="14" fontId="9" fillId="0" borderId="0" xfId="0" applyNumberFormat="1" applyFont="1" applyAlignment="1">
      <alignment horizontal="left"/>
    </xf>
    <xf numFmtId="0" fontId="9" fillId="0" borderId="0" xfId="0" applyFont="1" applyAlignment="1">
      <alignment horizontal="left"/>
    </xf>
    <xf numFmtId="0" fontId="0" fillId="0" borderId="0" xfId="0" applyAlignment="1">
      <alignment wrapText="1"/>
    </xf>
    <xf numFmtId="0" fontId="1" fillId="2" borderId="0" xfId="0" applyFont="1" applyFill="1"/>
    <xf numFmtId="0" fontId="2" fillId="2" borderId="0" xfId="0" applyFont="1" applyFill="1"/>
    <xf numFmtId="0" fontId="1" fillId="3" borderId="0" xfId="0" applyFont="1" applyFill="1"/>
    <xf numFmtId="0" fontId="1" fillId="3" borderId="0" xfId="0" applyFont="1" applyFill="1" applyBorder="1"/>
    <xf numFmtId="0" fontId="11" fillId="3" borderId="0" xfId="0" applyFont="1" applyFill="1" applyBorder="1"/>
    <xf numFmtId="0" fontId="6" fillId="3" borderId="0" xfId="0" applyFont="1" applyFill="1" applyBorder="1"/>
    <xf numFmtId="0" fontId="1" fillId="3" borderId="0" xfId="0" applyFont="1" applyFill="1" applyBorder="1" applyAlignment="1">
      <alignment vertical="center"/>
    </xf>
    <xf numFmtId="0" fontId="1" fillId="3" borderId="0" xfId="0" applyFont="1" applyFill="1" applyBorder="1" applyAlignment="1">
      <alignment vertical="center" wrapText="1"/>
    </xf>
    <xf numFmtId="0" fontId="1" fillId="3" borderId="0" xfId="0" applyFont="1" applyFill="1" applyBorder="1" applyAlignment="1">
      <alignment horizontal="center" vertical="center"/>
    </xf>
    <xf numFmtId="0" fontId="12" fillId="3" borderId="4" xfId="0" applyFont="1" applyFill="1" applyBorder="1" applyAlignment="1">
      <alignment horizontal="center" vertical="center"/>
    </xf>
    <xf numFmtId="2" fontId="12" fillId="3" borderId="1" xfId="0" applyNumberFormat="1" applyFont="1" applyFill="1" applyBorder="1" applyAlignment="1">
      <alignment horizontal="center" vertical="center"/>
    </xf>
    <xf numFmtId="2" fontId="12" fillId="3" borderId="4" xfId="0" applyNumberFormat="1" applyFont="1" applyFill="1" applyBorder="1" applyAlignment="1">
      <alignment horizontal="center" vertical="center"/>
    </xf>
    <xf numFmtId="0" fontId="3" fillId="3" borderId="0" xfId="0" applyFont="1" applyFill="1" applyBorder="1"/>
    <xf numFmtId="0" fontId="5" fillId="3" borderId="0" xfId="0" applyFont="1" applyFill="1" applyBorder="1"/>
    <xf numFmtId="0" fontId="4" fillId="3" borderId="0" xfId="0" applyFont="1" applyFill="1" applyBorder="1" applyAlignment="1">
      <alignment vertical="center"/>
    </xf>
    <xf numFmtId="0" fontId="4" fillId="3" borderId="0" xfId="0" applyFont="1" applyFill="1" applyBorder="1"/>
    <xf numFmtId="164" fontId="13" fillId="3" borderId="0" xfId="0" applyNumberFormat="1" applyFont="1" applyFill="1" applyBorder="1" applyAlignment="1">
      <alignment horizontal="left" vertical="center"/>
    </xf>
    <xf numFmtId="0" fontId="15" fillId="3" borderId="0" xfId="0" applyFont="1" applyFill="1" applyBorder="1"/>
    <xf numFmtId="14" fontId="12" fillId="3" borderId="0" xfId="0" applyNumberFormat="1" applyFont="1" applyFill="1" applyBorder="1" applyAlignment="1">
      <alignment horizontal="center" vertical="center"/>
    </xf>
    <xf numFmtId="14" fontId="1" fillId="3" borderId="0" xfId="0" applyNumberFormat="1" applyFont="1" applyFill="1" applyBorder="1" applyAlignment="1">
      <alignment vertical="center"/>
    </xf>
    <xf numFmtId="0" fontId="7" fillId="3" borderId="0" xfId="0" applyFont="1" applyFill="1" applyBorder="1" applyAlignment="1">
      <alignment vertical="center" wrapText="1"/>
    </xf>
    <xf numFmtId="0" fontId="7" fillId="3" borderId="0" xfId="0" applyFont="1" applyFill="1" applyBorder="1" applyAlignment="1">
      <alignment horizontal="left" vertical="center" wrapText="1"/>
    </xf>
    <xf numFmtId="0" fontId="7" fillId="3" borderId="0" xfId="0" applyFont="1" applyFill="1" applyBorder="1" applyAlignment="1">
      <alignment horizontal="left" wrapText="1"/>
    </xf>
    <xf numFmtId="0" fontId="21" fillId="3" borderId="0" xfId="0" applyFont="1" applyFill="1" applyBorder="1"/>
    <xf numFmtId="0" fontId="22" fillId="3" borderId="0" xfId="0" applyFont="1" applyFill="1" applyBorder="1" applyAlignment="1">
      <alignment vertical="center"/>
    </xf>
    <xf numFmtId="0" fontId="1" fillId="0" borderId="0" xfId="0" applyFont="1" applyAlignment="1">
      <alignment horizontal="center" vertical="center"/>
    </xf>
    <xf numFmtId="0" fontId="10" fillId="0" borderId="0" xfId="0" applyFont="1" applyAlignment="1">
      <alignment horizontal="center" vertical="center"/>
    </xf>
    <xf numFmtId="0" fontId="0" fillId="0" borderId="7" xfId="0" applyBorder="1" applyAlignment="1">
      <alignment horizontal="center" vertical="center"/>
    </xf>
    <xf numFmtId="14" fontId="0" fillId="0" borderId="7" xfId="0" applyNumberFormat="1" applyBorder="1" applyAlignment="1">
      <alignment horizontal="center" vertical="center"/>
    </xf>
    <xf numFmtId="166" fontId="9" fillId="0" borderId="0" xfId="0" applyNumberFormat="1" applyFont="1" applyAlignment="1">
      <alignment vertical="center"/>
    </xf>
    <xf numFmtId="167" fontId="9" fillId="0" borderId="0" xfId="0" applyNumberFormat="1" applyFont="1" applyAlignment="1">
      <alignment vertical="center"/>
    </xf>
    <xf numFmtId="164" fontId="13" fillId="3" borderId="0" xfId="0" applyNumberFormat="1" applyFont="1" applyFill="1" applyBorder="1" applyAlignment="1">
      <alignment vertical="center" wrapText="1"/>
    </xf>
    <xf numFmtId="0" fontId="0" fillId="4" borderId="0" xfId="0" applyFill="1"/>
    <xf numFmtId="0" fontId="20" fillId="0" borderId="0" xfId="0" applyFont="1" applyAlignment="1">
      <alignment wrapText="1"/>
    </xf>
    <xf numFmtId="0" fontId="20" fillId="4" borderId="0" xfId="0" applyFont="1" applyFill="1"/>
    <xf numFmtId="0" fontId="20" fillId="0" borderId="0" xfId="0" applyFont="1"/>
    <xf numFmtId="0" fontId="0" fillId="0" borderId="0" xfId="0" applyFont="1" applyAlignment="1">
      <alignment wrapText="1"/>
    </xf>
    <xf numFmtId="0" fontId="0" fillId="5" borderId="0" xfId="0" applyFill="1"/>
    <xf numFmtId="0" fontId="20" fillId="5" borderId="0" xfId="0" applyFont="1" applyFill="1"/>
    <xf numFmtId="0" fontId="7" fillId="3" borderId="0" xfId="0" applyFont="1" applyFill="1" applyBorder="1" applyAlignment="1">
      <alignment horizontal="left" vertical="center" wrapText="1"/>
    </xf>
    <xf numFmtId="0" fontId="14" fillId="3" borderId="0" xfId="1" applyFont="1" applyFill="1" applyBorder="1" applyAlignment="1" applyProtection="1">
      <alignment horizontal="left" vertical="center" wrapText="1"/>
      <protection hidden="1"/>
    </xf>
    <xf numFmtId="0" fontId="1" fillId="3" borderId="0" xfId="0" applyFont="1" applyFill="1" applyBorder="1" applyAlignment="1">
      <alignment vertical="center"/>
    </xf>
    <xf numFmtId="14" fontId="12" fillId="0" borderId="5" xfId="0" applyNumberFormat="1" applyFont="1" applyFill="1" applyBorder="1" applyAlignment="1" applyProtection="1">
      <alignment horizontal="center" vertical="center"/>
      <protection locked="0"/>
    </xf>
    <xf numFmtId="14" fontId="12" fillId="0" borderId="2" xfId="0" applyNumberFormat="1" applyFont="1" applyFill="1" applyBorder="1" applyAlignment="1" applyProtection="1">
      <alignment horizontal="center" vertical="center"/>
      <protection locked="0"/>
    </xf>
    <xf numFmtId="0" fontId="1" fillId="3" borderId="0" xfId="0" applyFont="1" applyFill="1" applyBorder="1" applyAlignment="1">
      <alignment horizontal="left" vertical="center" wrapText="1"/>
    </xf>
    <xf numFmtId="0" fontId="1" fillId="3" borderId="3" xfId="0" applyFont="1" applyFill="1" applyBorder="1" applyAlignment="1">
      <alignment horizontal="center"/>
    </xf>
    <xf numFmtId="0" fontId="12" fillId="0" borderId="5"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 fillId="3" borderId="6" xfId="0" applyFont="1" applyFill="1" applyBorder="1" applyAlignment="1">
      <alignment horizontal="center"/>
    </xf>
    <xf numFmtId="0" fontId="1" fillId="3" borderId="0" xfId="0" applyFont="1" applyFill="1" applyBorder="1" applyAlignment="1">
      <alignment horizontal="center" vertical="center"/>
    </xf>
  </cellXfs>
  <cellStyles count="2">
    <cellStyle name="Hyperlink" xfId="1" builtinId="8"/>
    <cellStyle name="Normal" xfId="0" builtinId="0"/>
  </cellStyles>
  <dxfs count="6">
    <dxf>
      <numFmt numFmtId="165" formatCode="ddd\ dd\-mmm\-yy"/>
      <alignment horizontal="center" vertical="center" textRotation="0" indent="0" justifyLastLine="0" shrinkToFit="0" readingOrder="0"/>
    </dxf>
    <dxf>
      <numFmt numFmtId="165" formatCode="ddd\ dd\-mmm\-yy"/>
      <alignment horizontal="center" vertical="center" textRotation="0" indent="0" justifyLastLine="0" shrinkToFit="0" readingOrder="0"/>
    </dxf>
    <dxf>
      <alignment horizontal="center" vertical="center" textRotation="0" wrapText="1" indent="0" justifyLastLine="0" shrinkToFit="0" readingOrder="0"/>
    </dxf>
    <dxf>
      <border>
        <right style="thin">
          <color theme="3" tint="0.39994506668294322"/>
        </right>
        <top style="thin">
          <color theme="3" tint="0.39991454817346722"/>
        </top>
        <bottom style="thin">
          <color theme="3" tint="0.39991454817346722"/>
        </bottom>
      </border>
    </dxf>
    <dxf>
      <border>
        <left style="thin">
          <color theme="3" tint="0.39994506668294322"/>
        </left>
        <top style="thin">
          <color theme="3" tint="0.39994506668294322"/>
        </top>
        <bottom style="thin">
          <color theme="3" tint="0.39994506668294322"/>
        </bottom>
        <vertical/>
        <horizontal/>
      </border>
    </dxf>
    <dxf>
      <border>
        <left style="thin">
          <color theme="3" tint="0.39994506668294322"/>
        </left>
        <right style="thin">
          <color theme="3" tint="0.39994506668294322"/>
        </right>
        <top style="thin">
          <color theme="3" tint="0.39994506668294322"/>
        </top>
        <bottom style="thin">
          <color theme="3" tint="0.39994506668294322"/>
        </bottom>
        <vertical/>
        <horizontal/>
      </border>
    </dxf>
  </dxfs>
  <tableStyles count="0" defaultTableStyle="TableStyleMedium2" defaultPivotStyle="PivotStyleLight16"/>
  <colors>
    <mruColors>
      <color rgb="FFF0F0F0"/>
      <color rgb="FFF5F5F5"/>
      <color rgb="FFFAFAFA"/>
      <color rgb="FFFB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lockton.com/offices/lockton-companies-llp-edinburgh-division"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799461</xdr:colOff>
      <xdr:row>1</xdr:row>
      <xdr:rowOff>76205</xdr:rowOff>
    </xdr:from>
    <xdr:to>
      <xdr:col>10</xdr:col>
      <xdr:colOff>1004501</xdr:colOff>
      <xdr:row>6</xdr:row>
      <xdr:rowOff>118668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14736" y="152405"/>
          <a:ext cx="2719640" cy="1414063"/>
        </a:xfrm>
        <a:prstGeom prst="rect">
          <a:avLst/>
        </a:prstGeom>
      </xdr:spPr>
    </xdr:pic>
    <xdr:clientData/>
  </xdr:twoCellAnchor>
  <xdr:twoCellAnchor editAs="oneCell">
    <xdr:from>
      <xdr:col>9</xdr:col>
      <xdr:colOff>619125</xdr:colOff>
      <xdr:row>8</xdr:row>
      <xdr:rowOff>9525</xdr:rowOff>
    </xdr:from>
    <xdr:to>
      <xdr:col>11</xdr:col>
      <xdr:colOff>28575</xdr:colOff>
      <xdr:row>25</xdr:row>
      <xdr:rowOff>390525</xdr:rowOff>
    </xdr:to>
    <xdr:pic>
      <xdr:nvPicPr>
        <xdr:cNvPr id="4" name="Picture 3">
          <a:extLst>
            <a:ext uri="{FF2B5EF4-FFF2-40B4-BE49-F238E27FC236}">
              <a16:creationId xmlns:a16="http://schemas.microsoft.com/office/drawing/2014/main" id="{1D5BEAE6-EDCE-47F5-A46F-91E30B7AD4C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15475" y="1781175"/>
          <a:ext cx="1971675" cy="4848225"/>
        </a:xfrm>
        <a:prstGeom prst="rect">
          <a:avLst/>
        </a:prstGeom>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cotBankHols" displayName="ScotBankHols" ref="F1:F68" totalsRowShown="0" headerRowDxfId="2" dataDxfId="1">
  <autoFilter ref="F1:F68" xr:uid="{00000000-0009-0000-0100-000001000000}"/>
  <tableColumns count="1">
    <tableColumn id="1" xr3:uid="{00000000-0010-0000-0000-000001000000}" name="Scottish Bank Holiday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67DB-646D-4334-82C2-3578A65A251B}">
  <dimension ref="B1:AD5"/>
  <sheetViews>
    <sheetView showGridLines="0" showRowColHeaders="0" tabSelected="1" zoomScaleNormal="100" workbookViewId="0">
      <selection activeCell="B1" sqref="B1"/>
    </sheetView>
  </sheetViews>
  <sheetFormatPr defaultRowHeight="14.4"/>
  <cols>
    <col min="1" max="1" width="3.33203125" customWidth="1"/>
    <col min="2" max="2" width="119.44140625" customWidth="1"/>
    <col min="3" max="3" width="5.109375" style="52" customWidth="1"/>
    <col min="4" max="30" width="8.88671875" style="47"/>
  </cols>
  <sheetData>
    <row r="1" spans="2:30" ht="409.6" customHeight="1">
      <c r="B1" s="14" t="s">
        <v>32</v>
      </c>
    </row>
    <row r="2" spans="2:30" ht="230.4">
      <c r="B2" s="14" t="s">
        <v>30</v>
      </c>
    </row>
    <row r="3" spans="2:30" ht="265.8" customHeight="1">
      <c r="B3" s="14" t="s">
        <v>33</v>
      </c>
    </row>
    <row r="4" spans="2:30" s="50" customFormat="1" ht="175.8" customHeight="1">
      <c r="B4" s="51" t="s">
        <v>31</v>
      </c>
      <c r="C4" s="53"/>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2:30" ht="121.2" customHeight="1">
      <c r="B5" s="48" t="s">
        <v>29</v>
      </c>
    </row>
  </sheetData>
  <sheetProtection algorithmName="SHA-512" hashValue="JWHfMo8mz/1XNCmbsI2CH9nSVZseMhtj8+1t5yWlUD9MEBTinfqNmAOzl8Exk3hYMj/lI5WgN4vnmia8xQPy+w==" saltValue="mvfqHut2p1c3343hnlBAfw==" spinCount="100000"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46"/>
  <sheetViews>
    <sheetView showGridLines="0" showRowColHeaders="0" zoomScale="90" zoomScaleNormal="90" workbookViewId="0">
      <selection activeCell="B6" sqref="B6:C6"/>
    </sheetView>
  </sheetViews>
  <sheetFormatPr defaultColWidth="0" defaultRowHeight="13.2" zeroHeight="1"/>
  <cols>
    <col min="1" max="1" width="1.6640625" style="15" customWidth="1"/>
    <col min="2" max="2" width="16.6640625" style="15" customWidth="1"/>
    <col min="3" max="3" width="30.33203125" style="15" customWidth="1"/>
    <col min="4" max="5" width="3.6640625" style="15" customWidth="1"/>
    <col min="6" max="6" width="20.109375" style="15" customWidth="1"/>
    <col min="7" max="7" width="36.33203125" style="15" customWidth="1"/>
    <col min="8" max="8" width="20.5546875" style="15" customWidth="1"/>
    <col min="9" max="9" width="21.6640625" style="15" customWidth="1"/>
    <col min="10" max="10" width="16" style="15" customWidth="1"/>
    <col min="11" max="11" width="22.44140625" style="15" customWidth="1"/>
    <col min="12" max="12" width="1.6640625" style="15" customWidth="1"/>
    <col min="13" max="13" width="6.33203125" style="1" hidden="1" customWidth="1"/>
    <col min="14" max="14" width="5.6640625" style="1" hidden="1" customWidth="1"/>
    <col min="15" max="16" width="9.109375" style="40" hidden="1" customWidth="1"/>
    <col min="17" max="16384" width="9.109375" style="1" hidden="1"/>
  </cols>
  <sheetData>
    <row r="1" spans="1:21" s="8" customFormat="1" ht="6" customHeight="1">
      <c r="A1" s="17"/>
      <c r="B1" s="17"/>
      <c r="C1" s="17"/>
      <c r="D1" s="17"/>
      <c r="E1" s="17"/>
      <c r="F1" s="17"/>
      <c r="G1" s="17"/>
      <c r="H1" s="17"/>
      <c r="I1" s="17"/>
      <c r="J1" s="17"/>
      <c r="K1" s="17"/>
      <c r="L1" s="17"/>
      <c r="O1" s="40"/>
      <c r="P1" s="40"/>
    </row>
    <row r="2" spans="1:21" ht="37.5" customHeight="1">
      <c r="A2" s="18"/>
      <c r="B2" s="19" t="s">
        <v>20</v>
      </c>
      <c r="C2" s="18"/>
      <c r="D2" s="18"/>
      <c r="E2" s="18"/>
      <c r="F2" s="18"/>
      <c r="G2" s="18"/>
      <c r="H2" s="18"/>
      <c r="I2" s="18"/>
      <c r="J2" s="18"/>
      <c r="K2" s="18"/>
      <c r="L2" s="18"/>
      <c r="M2" s="9"/>
      <c r="N2" s="9"/>
      <c r="O2" s="3"/>
      <c r="P2" s="3"/>
      <c r="Q2" s="9"/>
      <c r="R2" s="9"/>
      <c r="S2" s="9"/>
      <c r="T2" s="9"/>
      <c r="U2" s="9"/>
    </row>
    <row r="3" spans="1:21" ht="23.25" customHeight="1">
      <c r="A3" s="18"/>
      <c r="B3" s="20"/>
      <c r="C3" s="18"/>
      <c r="D3" s="18"/>
      <c r="E3" s="18"/>
      <c r="F3" s="18"/>
      <c r="G3" s="18"/>
      <c r="H3" s="18"/>
      <c r="I3" s="18"/>
      <c r="J3" s="18"/>
      <c r="K3" s="18"/>
      <c r="L3" s="18"/>
      <c r="M3" s="9" t="s">
        <v>23</v>
      </c>
      <c r="N3" s="9"/>
      <c r="O3" s="3" t="s">
        <v>26</v>
      </c>
      <c r="P3" s="3"/>
      <c r="Q3" s="9"/>
      <c r="R3" s="9"/>
      <c r="S3" s="9"/>
      <c r="T3" s="9"/>
      <c r="U3" s="9"/>
    </row>
    <row r="4" spans="1:21">
      <c r="A4" s="18"/>
      <c r="B4" s="18"/>
      <c r="C4" s="18"/>
      <c r="D4" s="18"/>
      <c r="E4" s="18"/>
      <c r="F4" s="18"/>
      <c r="G4" s="18"/>
      <c r="H4" s="18"/>
      <c r="I4" s="18"/>
      <c r="J4" s="18"/>
      <c r="K4" s="18"/>
      <c r="L4" s="18"/>
      <c r="M4" s="9" t="b">
        <f>AND(StartTest,EndTest,COUNTBLANK(StartLease)=0,COUNTBLANK(EndLease)=0,EndLease&gt;StartLease)</f>
        <v>0</v>
      </c>
      <c r="N4" s="9" t="b">
        <f>AND(OR(WhoActFor="LandLord",WhoActFor="Tenant"),OR(Above2Acres="Yes",Above2Acres="No"))</f>
        <v>0</v>
      </c>
      <c r="O4" s="3" t="b">
        <f>AND(DatesValid,Landlord2Acres)</f>
        <v>0</v>
      </c>
      <c r="P4" s="41"/>
      <c r="Q4" s="9"/>
      <c r="R4" s="9"/>
      <c r="S4" s="9"/>
      <c r="T4" s="9"/>
      <c r="U4" s="9"/>
    </row>
    <row r="5" spans="1:21" ht="17.399999999999999" customHeight="1">
      <c r="A5" s="18"/>
      <c r="B5" s="60" t="s">
        <v>10</v>
      </c>
      <c r="C5" s="60"/>
      <c r="D5" s="18"/>
      <c r="E5" s="18"/>
      <c r="F5" s="18"/>
      <c r="G5" s="18"/>
      <c r="H5" s="18"/>
      <c r="I5" s="18"/>
      <c r="J5" s="18"/>
      <c r="K5" s="18"/>
      <c r="L5" s="18"/>
      <c r="M5" s="9"/>
      <c r="N5" s="9"/>
      <c r="O5" s="3"/>
      <c r="P5" s="41"/>
      <c r="Q5" s="9"/>
      <c r="R5" s="9"/>
      <c r="S5" s="9"/>
      <c r="T5" s="9"/>
      <c r="U5" s="9"/>
    </row>
    <row r="6" spans="1:21" ht="17.399999999999999" customHeight="1">
      <c r="A6" s="18"/>
      <c r="B6" s="61"/>
      <c r="C6" s="62"/>
      <c r="D6" s="18"/>
      <c r="E6" s="18"/>
      <c r="F6" s="18"/>
      <c r="G6" s="18"/>
      <c r="H6" s="18"/>
      <c r="I6" s="18"/>
      <c r="J6" s="18"/>
      <c r="K6" s="18"/>
      <c r="L6" s="18"/>
      <c r="M6" s="9"/>
      <c r="N6" s="9"/>
      <c r="O6" s="3"/>
      <c r="P6" s="41"/>
      <c r="Q6" s="9"/>
      <c r="R6" s="9"/>
      <c r="S6" s="9"/>
      <c r="T6" s="9"/>
      <c r="U6" s="9"/>
    </row>
    <row r="7" spans="1:21" ht="17.399999999999999" customHeight="1">
      <c r="A7" s="18"/>
      <c r="B7" s="18"/>
      <c r="C7" s="18"/>
      <c r="D7" s="18"/>
      <c r="E7" s="18"/>
      <c r="F7" s="18"/>
      <c r="G7" s="18"/>
      <c r="H7" s="18"/>
      <c r="I7" s="18"/>
      <c r="J7" s="18"/>
      <c r="K7" s="18"/>
      <c r="L7" s="18"/>
      <c r="M7" s="9"/>
      <c r="N7" s="9"/>
      <c r="O7" s="3"/>
      <c r="P7" s="41"/>
      <c r="Q7" s="11">
        <v>36161</v>
      </c>
      <c r="R7" s="9"/>
      <c r="S7" s="11">
        <v>36161</v>
      </c>
      <c r="T7" s="9"/>
      <c r="U7" s="9"/>
    </row>
    <row r="8" spans="1:21" s="4" customFormat="1" ht="17.399999999999999" customHeight="1">
      <c r="A8" s="21"/>
      <c r="B8" s="21" t="s">
        <v>0</v>
      </c>
      <c r="C8" s="21"/>
      <c r="D8" s="21"/>
      <c r="E8" s="21"/>
      <c r="F8" s="56"/>
      <c r="G8" s="56"/>
      <c r="H8" s="56"/>
      <c r="I8" s="56"/>
      <c r="J8" s="56"/>
      <c r="K8" s="56"/>
      <c r="L8" s="21"/>
      <c r="M8" s="10"/>
      <c r="N8" s="10"/>
      <c r="O8" s="3"/>
      <c r="P8" s="3"/>
      <c r="Q8" s="10"/>
      <c r="R8" s="10"/>
      <c r="S8" s="10"/>
      <c r="T8" s="10"/>
      <c r="U8" s="10"/>
    </row>
    <row r="9" spans="1:21" ht="17.399999999999999" customHeight="1">
      <c r="A9" s="18"/>
      <c r="B9" s="61"/>
      <c r="C9" s="62"/>
      <c r="D9" s="18"/>
      <c r="E9" s="18"/>
      <c r="F9" s="56" t="s">
        <v>13</v>
      </c>
      <c r="G9" s="56"/>
      <c r="H9" s="56"/>
      <c r="I9" s="56"/>
      <c r="J9" s="56"/>
      <c r="K9" s="56"/>
      <c r="L9" s="18"/>
      <c r="M9" s="9"/>
      <c r="N9" s="9"/>
      <c r="O9" s="3"/>
      <c r="P9" s="3"/>
      <c r="Q9" s="9"/>
      <c r="R9" s="9"/>
      <c r="S9" s="9"/>
      <c r="T9" s="9"/>
      <c r="U9" s="9"/>
    </row>
    <row r="10" spans="1:21" ht="17.399999999999999" customHeight="1">
      <c r="A10" s="18"/>
      <c r="B10" s="18"/>
      <c r="C10" s="18"/>
      <c r="D10" s="18"/>
      <c r="E10" s="18"/>
      <c r="F10" s="18"/>
      <c r="G10" s="18"/>
      <c r="H10" s="18"/>
      <c r="I10" s="18"/>
      <c r="J10" s="18"/>
      <c r="K10" s="18"/>
      <c r="L10" s="18"/>
      <c r="M10" s="9"/>
      <c r="N10" s="9"/>
      <c r="O10" s="3"/>
      <c r="P10" s="3"/>
      <c r="Q10" s="3" t="b">
        <f>AND(Q7&gt;=DateFrom,Q7&lt;=DateTo)</f>
        <v>1</v>
      </c>
      <c r="R10" s="9"/>
      <c r="S10" s="9"/>
      <c r="T10" s="9"/>
      <c r="U10" s="9"/>
    </row>
    <row r="11" spans="1:21" s="4" customFormat="1" ht="17.399999999999999" customHeight="1">
      <c r="A11" s="21"/>
      <c r="B11" s="64" t="s">
        <v>3</v>
      </c>
      <c r="C11" s="64"/>
      <c r="D11" s="21"/>
      <c r="E11" s="21"/>
      <c r="F11" s="59"/>
      <c r="G11" s="59"/>
      <c r="H11" s="59"/>
      <c r="I11" s="59"/>
      <c r="J11" s="59"/>
      <c r="K11" s="22"/>
      <c r="L11" s="21"/>
      <c r="M11" s="10"/>
      <c r="N11" s="10"/>
      <c r="O11" s="3"/>
      <c r="P11" s="3" t="s">
        <v>21</v>
      </c>
      <c r="Q11" s="10"/>
      <c r="R11" s="44"/>
      <c r="S11" s="10"/>
      <c r="T11" s="10"/>
      <c r="U11" s="10"/>
    </row>
    <row r="12" spans="1:21" s="4" customFormat="1" ht="17.399999999999999" customHeight="1">
      <c r="A12" s="21"/>
      <c r="B12" s="57"/>
      <c r="C12" s="58"/>
      <c r="D12" s="21"/>
      <c r="E12" s="21"/>
      <c r="F12" s="59" t="s">
        <v>19</v>
      </c>
      <c r="G12" s="59"/>
      <c r="H12" s="59"/>
      <c r="I12" s="59"/>
      <c r="J12" s="59"/>
      <c r="K12" s="22"/>
      <c r="L12" s="18"/>
      <c r="M12" s="10"/>
      <c r="N12" s="10" t="b">
        <f>AND(StartLease&gt;=DateFrom,StartLease&lt;=DateTo)</f>
        <v>0</v>
      </c>
      <c r="O12" s="3" t="b">
        <f>StartLease&lt;IF(COUNTBLANK(EndLease)=1,StartLease+1,EndLease)</f>
        <v>1</v>
      </c>
      <c r="P12" s="3" t="b">
        <f>AND(StartLease&gt;=DateFrom,StartLease&lt;=DateTo,StartLease&lt;IF(COUNTBLANK(EndLease)=1,StartLease+1,EndLease))</f>
        <v>0</v>
      </c>
      <c r="Q12" s="10"/>
      <c r="R12" s="45">
        <f>DateFrom</f>
        <v>32874</v>
      </c>
      <c r="S12" s="10"/>
      <c r="T12" s="10"/>
      <c r="U12" s="10"/>
    </row>
    <row r="13" spans="1:21" ht="39" customHeight="1">
      <c r="A13" s="18"/>
      <c r="B13" s="63" t="s">
        <v>4</v>
      </c>
      <c r="C13" s="63"/>
      <c r="D13" s="18"/>
      <c r="E13" s="18"/>
      <c r="F13" s="59" t="s">
        <v>16</v>
      </c>
      <c r="G13" s="59"/>
      <c r="H13" s="59"/>
      <c r="I13" s="59"/>
      <c r="J13" s="59"/>
      <c r="K13" s="18"/>
      <c r="L13" s="18"/>
      <c r="M13" s="11"/>
      <c r="N13" s="9"/>
      <c r="O13" s="3"/>
      <c r="P13" s="3"/>
      <c r="Q13" s="9"/>
      <c r="R13" s="9"/>
      <c r="S13" s="9"/>
      <c r="T13" s="9"/>
      <c r="U13" s="9"/>
    </row>
    <row r="14" spans="1:21" ht="17.399999999999999" customHeight="1">
      <c r="A14" s="18"/>
      <c r="B14" s="57"/>
      <c r="C14" s="58"/>
      <c r="D14" s="18"/>
      <c r="E14" s="18"/>
      <c r="F14" s="59"/>
      <c r="G14" s="59"/>
      <c r="H14" s="59"/>
      <c r="I14" s="59"/>
      <c r="J14" s="59"/>
      <c r="K14" s="22"/>
      <c r="L14" s="18"/>
      <c r="M14" s="9"/>
      <c r="P14" s="3"/>
      <c r="Q14" s="9"/>
      <c r="R14" s="9"/>
      <c r="S14" s="9"/>
      <c r="T14" s="9"/>
      <c r="U14" s="9"/>
    </row>
    <row r="15" spans="1:21" ht="39" customHeight="1">
      <c r="A15" s="18"/>
      <c r="B15" s="18"/>
      <c r="C15" s="18"/>
      <c r="D15" s="18"/>
      <c r="E15" s="18"/>
      <c r="F15" s="59"/>
      <c r="G15" s="59"/>
      <c r="H15" s="59"/>
      <c r="I15" s="59"/>
      <c r="J15" s="59"/>
      <c r="K15" s="22"/>
      <c r="L15" s="18"/>
      <c r="M15" s="9"/>
      <c r="N15" s="9"/>
      <c r="O15" s="3"/>
      <c r="P15" s="3" t="s">
        <v>22</v>
      </c>
      <c r="Q15" s="9"/>
      <c r="R15" s="9"/>
      <c r="S15" s="9"/>
      <c r="T15" s="9"/>
      <c r="U15" s="9"/>
    </row>
    <row r="16" spans="1:21" s="4" customFormat="1" ht="12.6" customHeight="1">
      <c r="A16" s="21"/>
      <c r="B16" s="23" t="s">
        <v>5</v>
      </c>
      <c r="C16" s="21"/>
      <c r="D16" s="21"/>
      <c r="E16" s="21"/>
      <c r="F16" s="23" t="s">
        <v>6</v>
      </c>
      <c r="G16" s="21"/>
      <c r="H16" s="21"/>
      <c r="I16" s="21"/>
      <c r="J16" s="21"/>
      <c r="K16" s="21"/>
      <c r="L16" s="18"/>
      <c r="M16" s="10"/>
      <c r="N16" s="10" t="b">
        <f>AND(EndLease&gt;=DateFrom,EndLease&lt;=DateTo)</f>
        <v>0</v>
      </c>
      <c r="O16" s="3" t="b">
        <f>EndLease&gt;StartLease</f>
        <v>0</v>
      </c>
      <c r="P16" s="3" t="b">
        <f>AND(EndLease&gt;=DateFrom,EndLease&lt;=DateTo,EndLease&gt;StartLease)</f>
        <v>0</v>
      </c>
      <c r="Q16" s="10"/>
      <c r="R16" s="10"/>
      <c r="S16" s="10"/>
      <c r="T16" s="10"/>
      <c r="U16" s="10"/>
    </row>
    <row r="17" spans="1:22" s="4" customFormat="1" ht="15" customHeight="1">
      <c r="A17" s="21"/>
      <c r="B17" s="24" t="str">
        <f>IF(AllFieldsCorrect,DATEDIF(StartLease,EndLease+1, "d"),"")</f>
        <v/>
      </c>
      <c r="C17" s="21"/>
      <c r="D17" s="21"/>
      <c r="E17" s="21"/>
      <c r="F17" s="25" t="str">
        <f>IF(AllFieldsCorrect,DATEDIF(StartLease,EndLease+1,"m")+(DATEDIF(StartLease,EndLease+1, "md")/DAY(EOMONTH(EndLease+1,0))),"")</f>
        <v/>
      </c>
      <c r="G17" s="39"/>
      <c r="H17" s="39"/>
      <c r="I17" s="39"/>
      <c r="J17" s="21"/>
      <c r="K17" s="21"/>
      <c r="L17" s="18"/>
      <c r="M17" s="10"/>
      <c r="N17" s="10"/>
      <c r="O17" s="3"/>
      <c r="P17" s="3"/>
      <c r="Q17" s="10"/>
      <c r="R17" s="10"/>
      <c r="S17" s="10"/>
      <c r="T17" s="10"/>
      <c r="U17" s="10"/>
    </row>
    <row r="18" spans="1:22" s="4" customFormat="1" ht="15" customHeight="1">
      <c r="A18" s="21"/>
      <c r="B18" s="23" t="s">
        <v>7</v>
      </c>
      <c r="C18" s="21"/>
      <c r="D18" s="21"/>
      <c r="E18" s="21"/>
      <c r="F18" s="21"/>
      <c r="G18" s="39"/>
      <c r="H18" s="39"/>
      <c r="I18" s="39"/>
      <c r="J18" s="21"/>
      <c r="K18" s="21"/>
      <c r="L18" s="18"/>
      <c r="M18" s="10"/>
      <c r="N18" s="10"/>
      <c r="O18" s="3"/>
      <c r="P18" s="3"/>
      <c r="Q18" s="10"/>
      <c r="R18" s="10"/>
      <c r="S18" s="10"/>
      <c r="T18" s="10"/>
      <c r="U18" s="10"/>
    </row>
    <row r="19" spans="1:22" s="4" customFormat="1" ht="15" customHeight="1">
      <c r="A19" s="21"/>
      <c r="B19" s="26" t="str">
        <f>IF(AllFieldsCorrect,DATEDIF(StartLease,EndLease+1,"y")+DATEDIF(StartLease,EndLease+1,"yd")/DATEDIF(EDATE(EndLease+1,-12),EndLease+1,"d"),"")</f>
        <v/>
      </c>
      <c r="C19" s="21"/>
      <c r="D19" s="21"/>
      <c r="E19" s="21"/>
      <c r="F19" s="21"/>
      <c r="G19" s="39"/>
      <c r="H19" s="39"/>
      <c r="I19" s="39"/>
      <c r="J19" s="21"/>
      <c r="K19" s="21"/>
      <c r="L19" s="18"/>
      <c r="M19" s="10"/>
      <c r="N19" s="3"/>
      <c r="O19" s="3"/>
      <c r="P19" s="3"/>
      <c r="Q19" s="3"/>
      <c r="R19" s="3"/>
      <c r="S19" s="3"/>
      <c r="T19" s="3"/>
      <c r="U19" s="3"/>
      <c r="V19" s="3"/>
    </row>
    <row r="20" spans="1:22" s="4" customFormat="1" ht="15" customHeight="1">
      <c r="A20" s="21"/>
      <c r="B20" s="21"/>
      <c r="C20" s="21"/>
      <c r="D20" s="21"/>
      <c r="E20" s="21"/>
      <c r="F20" s="21"/>
      <c r="G20" s="21"/>
      <c r="H20" s="21"/>
      <c r="I20" s="21"/>
      <c r="J20" s="21"/>
      <c r="K20" s="21"/>
      <c r="L20" s="18"/>
      <c r="M20" s="10"/>
      <c r="N20" s="3"/>
      <c r="O20" s="3"/>
      <c r="P20" s="3"/>
      <c r="Q20" s="3"/>
      <c r="R20" s="3"/>
      <c r="S20" s="3"/>
      <c r="T20" s="3"/>
      <c r="U20" s="3"/>
      <c r="V20" s="3"/>
    </row>
    <row r="21" spans="1:22" s="2" customFormat="1" ht="24.9" customHeight="1">
      <c r="A21" s="28"/>
      <c r="B21" s="29" t="s">
        <v>9</v>
      </c>
      <c r="C21" s="30"/>
      <c r="D21" s="28"/>
      <c r="E21" s="28"/>
      <c r="F21" s="31" t="str">
        <f>IF(AllFieldsCorrect,IFERROR(IF(AND(WhoActFor="LANDLORD",Above2Acres="YES",TermDays&lt;45),"Lease duration is short – check terms of lease for requirements but, if in doubt, provide 40 days’ notice.",
IF(AND(WhoActFor="LANDLORD",Above2Acres="YES",TermMths&gt;=12,TermYears&lt;3),DATE(YEAR(EndLease),MONTH(EndLease)-6,DAY(EndLease)-4),
IF(AND(WhoActFor="LANDLORD",Above2Acres="YES",TermYears&lt;1,TermDays&gt;40),EndLease-44,
IF(AND(WhoActFor="LANDLORD",Above2Acres="YES",TermYears&gt;=3),DATE(YEAR(EndLease)-1,MONTH(EndLease),DAY(EndLease)-4),
IF(AND(WhoActFor="LANDLORD",Above2Acres="NO",TermMths&gt;4),EndLease-44,(IF(AND(WhoActFor="TENANT",TermMths&gt;4),EndLease-44,EndLease-(TermDays/3)-4))))))),""),"")</f>
        <v/>
      </c>
      <c r="G21" s="46"/>
      <c r="H21" s="46"/>
      <c r="I21" s="46"/>
      <c r="J21" s="46"/>
      <c r="K21" s="28"/>
      <c r="L21" s="18"/>
      <c r="M21" s="12"/>
      <c r="N21" s="3"/>
      <c r="O21" s="3"/>
      <c r="P21" s="3"/>
      <c r="Q21" s="3"/>
      <c r="R21" s="3"/>
      <c r="S21" s="3"/>
      <c r="T21" s="3"/>
      <c r="U21" s="3"/>
      <c r="V21" s="3"/>
    </row>
    <row r="22" spans="1:22" ht="15" customHeight="1">
      <c r="A22" s="18"/>
      <c r="B22" s="18"/>
      <c r="C22" s="18"/>
      <c r="D22" s="32" t="str">
        <f>IFERROR(IF(WEEKDAY(F21,2)&gt;5,"This is a weekend day so the notice will need to have been issued during the preceding week.",IF(ISERROR(VLOOKUP(F21,ScotBankHols[],1,FALSE)),"","This is a bank holiday so the notice will need to have been issued during the preceding week.")),"")</f>
        <v/>
      </c>
      <c r="E22" s="27"/>
      <c r="F22" s="18"/>
      <c r="G22" s="18"/>
      <c r="H22" s="18"/>
      <c r="I22" s="18"/>
      <c r="J22" s="18"/>
      <c r="K22" s="18"/>
      <c r="L22" s="18"/>
      <c r="M22" s="12"/>
      <c r="N22" s="3"/>
      <c r="O22" s="3"/>
      <c r="P22" s="3"/>
      <c r="Q22" s="3"/>
      <c r="R22" s="3"/>
      <c r="S22" s="3"/>
      <c r="T22" s="3"/>
      <c r="U22" s="3"/>
      <c r="V22" s="3"/>
    </row>
    <row r="23" spans="1:22" s="4" customFormat="1" ht="24.9" customHeight="1">
      <c r="A23" s="21"/>
      <c r="B23" s="21" t="s">
        <v>8</v>
      </c>
      <c r="C23" s="33" t="str">
        <f>IF(AllFieldsCorrect,IF(AND(WhoActFor="LANDLORD",Above2Acres="YES",TermDays&lt;45),"",
IF(AND(WhoActFor="LANDLORD",Above2Acres="YES",TermMths&gt;=12,TermYears&lt;3),"6 months",
IF(AND(WhoActFor="LANDLORD",Above2Acres="YES",TermYears&gt;=3),"1 year",
IF(AND(WhoActFor="LANDLORD",Above2Acres="YES",TermYears&lt;1,TermDays&gt;40),"40 days",
IF(AND(WhoActFor="LANDLORD",Above2Acres="NO",TermMths&gt;4),"40 days",
IF(AND(WhoActFor="TENANT",TermMths&gt;4),"40 days","1/3 of the period of the lease")))))),"")</f>
        <v/>
      </c>
      <c r="D23" s="21" t="s">
        <v>14</v>
      </c>
      <c r="E23" s="21"/>
      <c r="F23" s="21"/>
      <c r="G23" s="34"/>
      <c r="H23" s="21"/>
      <c r="I23" s="34"/>
      <c r="J23" s="34"/>
      <c r="K23" s="34"/>
      <c r="L23" s="18"/>
      <c r="M23" s="13"/>
      <c r="N23" s="10"/>
      <c r="O23" s="3"/>
      <c r="P23" s="3"/>
      <c r="Q23" s="10"/>
      <c r="R23" s="10"/>
      <c r="S23" s="10"/>
      <c r="T23" s="10"/>
      <c r="U23" s="10"/>
    </row>
    <row r="24" spans="1:22" ht="15" customHeight="1">
      <c r="A24" s="18"/>
      <c r="B24" s="18"/>
      <c r="C24" s="18"/>
      <c r="D24" s="18"/>
      <c r="E24" s="18"/>
      <c r="F24" s="18"/>
      <c r="G24" s="18"/>
      <c r="H24" s="18"/>
      <c r="I24" s="18"/>
      <c r="J24" s="18"/>
      <c r="K24" s="18"/>
      <c r="L24" s="18"/>
    </row>
    <row r="25" spans="1:22" s="4" customFormat="1" ht="36" customHeight="1">
      <c r="A25" s="21"/>
      <c r="B25" s="54" t="s">
        <v>15</v>
      </c>
      <c r="C25" s="54"/>
      <c r="D25" s="54"/>
      <c r="E25" s="54"/>
      <c r="F25" s="54"/>
      <c r="G25" s="54"/>
      <c r="H25" s="54"/>
      <c r="I25" s="54"/>
      <c r="J25" s="54"/>
      <c r="K25" s="35"/>
      <c r="L25" s="36"/>
      <c r="O25" s="40"/>
      <c r="P25" s="40"/>
    </row>
    <row r="26" spans="1:22" ht="36" customHeight="1">
      <c r="A26" s="18"/>
      <c r="B26" s="54"/>
      <c r="C26" s="54"/>
      <c r="D26" s="54"/>
      <c r="E26" s="54"/>
      <c r="F26" s="55"/>
      <c r="G26" s="55"/>
      <c r="H26" s="55"/>
      <c r="I26" s="55"/>
      <c r="J26" s="37"/>
      <c r="K26" s="37"/>
      <c r="L26" s="37"/>
    </row>
    <row r="27" spans="1:22" ht="9.9" customHeight="1">
      <c r="A27" s="18"/>
      <c r="B27" s="38" t="s">
        <v>28</v>
      </c>
      <c r="C27" s="18"/>
      <c r="D27" s="18"/>
      <c r="E27" s="18"/>
      <c r="F27" s="18"/>
      <c r="G27" s="18"/>
      <c r="H27" s="18"/>
      <c r="I27" s="18"/>
      <c r="J27" s="18"/>
      <c r="K27" s="18"/>
      <c r="L27" s="18"/>
    </row>
    <row r="31" spans="1:22" ht="15" hidden="1">
      <c r="E31" s="16"/>
    </row>
    <row r="46"/>
  </sheetData>
  <sheetProtection password="F65C" sheet="1" objects="1" scenarios="1" selectLockedCells="1"/>
  <dataConsolidate/>
  <mergeCells count="15">
    <mergeCell ref="B5:C5"/>
    <mergeCell ref="B6:C6"/>
    <mergeCell ref="B9:C9"/>
    <mergeCell ref="B12:C12"/>
    <mergeCell ref="B13:C13"/>
    <mergeCell ref="B11:C11"/>
    <mergeCell ref="B26:E26"/>
    <mergeCell ref="F26:I26"/>
    <mergeCell ref="F8:K8"/>
    <mergeCell ref="F9:K9"/>
    <mergeCell ref="B14:C14"/>
    <mergeCell ref="B25:J25"/>
    <mergeCell ref="F11:J11"/>
    <mergeCell ref="F13:J15"/>
    <mergeCell ref="F12:J12"/>
  </mergeCells>
  <conditionalFormatting sqref="F21">
    <cfRule type="expression" dxfId="5" priority="2">
      <formula>LEFT($F$21)&lt;&gt;"L"</formula>
    </cfRule>
    <cfRule type="expression" dxfId="4" priority="3">
      <formula>LEFT($F$21)="L"</formula>
    </cfRule>
  </conditionalFormatting>
  <conditionalFormatting sqref="G21:J21">
    <cfRule type="expression" dxfId="3" priority="1">
      <formula>LEFT($F$21)="L"</formula>
    </cfRule>
  </conditionalFormatting>
  <dataValidations count="5">
    <dataValidation type="custom" allowBlank="1" showInputMessage="1" showErrorMessage="1" error="The start date of the lease must be after 1st January 1990 and the end date must be before 31st December 2030. The End Date must fall after the Start Date and all dates must be in the format dd/mm/yyyy" sqref="B12:C12" xr:uid="{00000000-0002-0000-0100-000000000000}">
      <formula1>AND(B12&gt;=DateFrom,B12&lt;=DateTo,B12&lt;IF(COUNTBLANK(B14)=1,B12+1,B14))</formula1>
    </dataValidation>
    <dataValidation type="custom" allowBlank="1" showInputMessage="1" showErrorMessage="1" error="The start date of the lease must be after 1st January 1990 and the end date must be before 31st December 2030. The End Date must fall after the Start Date and all dates must be in the format dd/mm/yyyy" sqref="B14:C14" xr:uid="{00000000-0002-0000-0100-000001000000}">
      <formula1>AND(B14&gt;=DateFrom,B14&lt;=DateTo,B14&gt;B12)</formula1>
    </dataValidation>
    <dataValidation type="list" allowBlank="1" showInputMessage="1" showErrorMessage="1" error="Must be Landlord or Tenant" sqref="B6:C6" xr:uid="{00000000-0002-0000-0100-000002000000}">
      <formula1>ActingFor</formula1>
    </dataValidation>
    <dataValidation type="list" allowBlank="1" showInputMessage="1" showErrorMessage="1" error="Must be Yes or No" sqref="B9:C9" xr:uid="{00000000-0002-0000-0100-000003000000}">
      <formula1>Acres2</formula1>
    </dataValidation>
    <dataValidation type="custom" allowBlank="1" showInputMessage="1" showErrorMessage="1" sqref="S7" xr:uid="{00000000-0002-0000-0100-000004000000}">
      <formula1>AND(S7&gt;=DateFrom,S7&lt;=DateTo,S7&lt;IF(COUNTBLANK(B14)=1,S7+1,B14))</formula1>
    </dataValidation>
  </dataValidations>
  <printOptions horizontalCentered="1" verticalCentered="1"/>
  <pageMargins left="0.23622047244094491" right="0.23622047244094491" top="0.74803149606299213" bottom="0.74803149606299213" header="0.31496062992125984" footer="0.31496062992125984"/>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8"/>
  <sheetViews>
    <sheetView workbookViewId="0">
      <selection activeCell="I2" sqref="I2"/>
    </sheetView>
  </sheetViews>
  <sheetFormatPr defaultRowHeight="14.4"/>
  <cols>
    <col min="1" max="1" width="6.44140625" bestFit="1" customWidth="1"/>
    <col min="2" max="2" width="3.5546875" customWidth="1"/>
    <col min="3" max="3" width="10.5546875" bestFit="1" customWidth="1"/>
    <col min="6" max="6" width="16.33203125" style="7" customWidth="1"/>
    <col min="8" max="8" width="13.33203125" customWidth="1"/>
    <col min="9" max="9" width="10.6640625" bestFit="1" customWidth="1"/>
  </cols>
  <sheetData>
    <row r="1" spans="1:9" ht="28.8">
      <c r="A1" t="s">
        <v>17</v>
      </c>
      <c r="C1" t="s">
        <v>18</v>
      </c>
      <c r="F1" s="5" t="s">
        <v>27</v>
      </c>
      <c r="H1" s="42" t="s">
        <v>24</v>
      </c>
      <c r="I1" s="42" t="s">
        <v>25</v>
      </c>
    </row>
    <row r="2" spans="1:9">
      <c r="A2" s="7" t="s">
        <v>1</v>
      </c>
      <c r="C2" t="s">
        <v>11</v>
      </c>
      <c r="F2" s="6">
        <v>43931</v>
      </c>
      <c r="H2" s="43">
        <v>32874</v>
      </c>
      <c r="I2" s="43">
        <v>47848</v>
      </c>
    </row>
    <row r="3" spans="1:9">
      <c r="A3" s="7" t="s">
        <v>2</v>
      </c>
      <c r="C3" t="s">
        <v>12</v>
      </c>
      <c r="F3" s="6">
        <v>43959</v>
      </c>
    </row>
    <row r="4" spans="1:9">
      <c r="F4" s="6">
        <v>43976</v>
      </c>
    </row>
    <row r="5" spans="1:9">
      <c r="F5" s="6">
        <v>44046</v>
      </c>
    </row>
    <row r="6" spans="1:9">
      <c r="F6" s="6">
        <v>44165</v>
      </c>
    </row>
    <row r="7" spans="1:9">
      <c r="F7" s="6">
        <v>44190</v>
      </c>
    </row>
    <row r="8" spans="1:9">
      <c r="F8" s="6">
        <v>44193</v>
      </c>
    </row>
    <row r="9" spans="1:9">
      <c r="F9" s="6">
        <v>44197</v>
      </c>
    </row>
    <row r="10" spans="1:9">
      <c r="F10" s="6">
        <v>44200</v>
      </c>
    </row>
    <row r="11" spans="1:9">
      <c r="F11" s="6">
        <v>44288</v>
      </c>
    </row>
    <row r="12" spans="1:9">
      <c r="F12" s="6">
        <v>44319</v>
      </c>
    </row>
    <row r="13" spans="1:9">
      <c r="F13" s="6">
        <v>44347</v>
      </c>
    </row>
    <row r="14" spans="1:9">
      <c r="F14" s="6">
        <v>44410</v>
      </c>
    </row>
    <row r="15" spans="1:9">
      <c r="F15" s="6">
        <v>44530</v>
      </c>
    </row>
    <row r="16" spans="1:9">
      <c r="F16" s="6">
        <v>44557</v>
      </c>
    </row>
    <row r="17" spans="6:6">
      <c r="F17" s="6">
        <v>44558</v>
      </c>
    </row>
    <row r="18" spans="6:6">
      <c r="F18" s="6">
        <v>44564</v>
      </c>
    </row>
    <row r="19" spans="6:6">
      <c r="F19" s="6">
        <v>44565</v>
      </c>
    </row>
    <row r="20" spans="6:6">
      <c r="F20" s="6">
        <v>44666</v>
      </c>
    </row>
    <row r="21" spans="6:6">
      <c r="F21" s="6">
        <v>44683</v>
      </c>
    </row>
    <row r="22" spans="6:6">
      <c r="F22" s="6">
        <v>44711</v>
      </c>
    </row>
    <row r="23" spans="6:6">
      <c r="F23" s="6">
        <v>44774</v>
      </c>
    </row>
    <row r="24" spans="6:6">
      <c r="F24" s="6">
        <v>44895</v>
      </c>
    </row>
    <row r="25" spans="6:6">
      <c r="F25" s="6">
        <v>44921</v>
      </c>
    </row>
    <row r="26" spans="6:6">
      <c r="F26" s="6">
        <v>44922</v>
      </c>
    </row>
    <row r="27" spans="6:6">
      <c r="F27" s="6">
        <v>44928</v>
      </c>
    </row>
    <row r="28" spans="6:6">
      <c r="F28" s="6">
        <v>44929</v>
      </c>
    </row>
    <row r="29" spans="6:6">
      <c r="F29" s="6">
        <v>45023</v>
      </c>
    </row>
    <row r="30" spans="6:6">
      <c r="F30" s="6">
        <v>45047</v>
      </c>
    </row>
    <row r="31" spans="6:6">
      <c r="F31" s="6">
        <v>45075</v>
      </c>
    </row>
    <row r="32" spans="6:6">
      <c r="F32" s="6">
        <v>45145</v>
      </c>
    </row>
    <row r="33" spans="6:6">
      <c r="F33" s="6">
        <v>45260</v>
      </c>
    </row>
    <row r="34" spans="6:6">
      <c r="F34" s="6">
        <v>45285</v>
      </c>
    </row>
    <row r="35" spans="6:6">
      <c r="F35" s="6">
        <v>45286</v>
      </c>
    </row>
    <row r="36" spans="6:6">
      <c r="F36" s="6">
        <v>45292</v>
      </c>
    </row>
    <row r="37" spans="6:6">
      <c r="F37" s="6">
        <v>45293</v>
      </c>
    </row>
    <row r="38" spans="6:6">
      <c r="F38" s="6">
        <v>45380</v>
      </c>
    </row>
    <row r="39" spans="6:6">
      <c r="F39" s="6">
        <v>45418</v>
      </c>
    </row>
    <row r="40" spans="6:6">
      <c r="F40" s="6">
        <v>45439</v>
      </c>
    </row>
    <row r="41" spans="6:6">
      <c r="F41" s="6">
        <v>45628</v>
      </c>
    </row>
    <row r="42" spans="6:6">
      <c r="F42" s="6">
        <v>45652</v>
      </c>
    </row>
    <row r="43" spans="6:6">
      <c r="F43" s="6">
        <v>45658</v>
      </c>
    </row>
    <row r="44" spans="6:6">
      <c r="F44" s="6">
        <v>45659</v>
      </c>
    </row>
    <row r="45" spans="6:6">
      <c r="F45" s="6">
        <v>45765</v>
      </c>
    </row>
    <row r="46" spans="6:6">
      <c r="F46" s="6">
        <v>45782</v>
      </c>
    </row>
    <row r="47" spans="6:6">
      <c r="F47" s="6">
        <v>45806</v>
      </c>
    </row>
    <row r="48" spans="6:6">
      <c r="F48" s="6">
        <v>45873</v>
      </c>
    </row>
    <row r="49" spans="6:6">
      <c r="F49" s="6">
        <v>45992</v>
      </c>
    </row>
    <row r="50" spans="6:6">
      <c r="F50" s="6">
        <v>46016</v>
      </c>
    </row>
    <row r="51" spans="6:6">
      <c r="F51" s="6">
        <v>46017</v>
      </c>
    </row>
    <row r="52" spans="6:6">
      <c r="F52" s="6">
        <v>46023</v>
      </c>
    </row>
    <row r="53" spans="6:6">
      <c r="F53" s="6">
        <v>46024</v>
      </c>
    </row>
    <row r="54" spans="6:6">
      <c r="F54" s="6">
        <v>46115</v>
      </c>
    </row>
    <row r="55" spans="6:6">
      <c r="F55" s="6">
        <v>46146</v>
      </c>
    </row>
    <row r="56" spans="6:6">
      <c r="F56" s="6">
        <v>46167</v>
      </c>
    </row>
    <row r="57" spans="6:6">
      <c r="F57" s="6">
        <v>47333</v>
      </c>
    </row>
    <row r="58" spans="6:6">
      <c r="F58" s="6">
        <v>46356</v>
      </c>
    </row>
    <row r="59" spans="6:6">
      <c r="F59" s="6">
        <v>46381</v>
      </c>
    </row>
    <row r="60" spans="6:6">
      <c r="F60" s="6">
        <v>46384</v>
      </c>
    </row>
    <row r="61" spans="6:6">
      <c r="F61" s="6">
        <v>46388</v>
      </c>
    </row>
    <row r="62" spans="6:6">
      <c r="F62" s="6">
        <v>46389</v>
      </c>
    </row>
    <row r="63" spans="6:6">
      <c r="F63" s="6">
        <v>46472</v>
      </c>
    </row>
    <row r="64" spans="6:6">
      <c r="F64" s="6">
        <v>46510</v>
      </c>
    </row>
    <row r="65" spans="6:6">
      <c r="F65" s="6">
        <v>46538</v>
      </c>
    </row>
    <row r="66" spans="6:6">
      <c r="F66" s="6">
        <v>46721</v>
      </c>
    </row>
    <row r="67" spans="6:6">
      <c r="F67" s="6">
        <v>46748</v>
      </c>
    </row>
    <row r="68" spans="6:6">
      <c r="F68" s="6">
        <v>46749</v>
      </c>
    </row>
  </sheetData>
  <sheetProtection password="F65C" sheet="1" objects="1" scenarios="1"/>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030A6B20517842954F6D453F96ADDF" ma:contentTypeVersion="16" ma:contentTypeDescription="Create a new document." ma:contentTypeScope="" ma:versionID="0b2246d7f0e7cf933e70fa7cdc72950b">
  <xsd:schema xmlns:xsd="http://www.w3.org/2001/XMLSchema" xmlns:xs="http://www.w3.org/2001/XMLSchema" xmlns:p="http://schemas.microsoft.com/office/2006/metadata/properties" xmlns:ns3="1fb0c1db-ab63-4ce8-a8a7-3b652cd4cdc3" xmlns:ns4="67449f80-1b47-432b-b961-54f75438a214" targetNamespace="http://schemas.microsoft.com/office/2006/metadata/properties" ma:root="true" ma:fieldsID="459da46ab19fde9a7db49920819195cb" ns3:_="" ns4:_="">
    <xsd:import namespace="1fb0c1db-ab63-4ce8-a8a7-3b652cd4cdc3"/>
    <xsd:import namespace="67449f80-1b47-432b-b961-54f75438a214"/>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DateTaken" minOccurs="0"/>
                <xsd:element ref="ns3:MediaLengthInSecond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0c1db-ab63-4ce8-a8a7-3b652cd4cdc3"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449f80-1b47-432b-b961-54f75438a214"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fb0c1db-ab63-4ce8-a8a7-3b652cd4cdc3" xsi:nil="true"/>
  </documentManagement>
</p:properties>
</file>

<file path=customXml/itemProps1.xml><?xml version="1.0" encoding="utf-8"?>
<ds:datastoreItem xmlns:ds="http://schemas.openxmlformats.org/officeDocument/2006/customXml" ds:itemID="{D5B230BC-C55D-4720-9F5F-535D7E0581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0c1db-ab63-4ce8-a8a7-3b652cd4cdc3"/>
    <ds:schemaRef ds:uri="67449f80-1b47-432b-b961-54f75438a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93152F-C8B4-4858-B827-B483E0FE102E}">
  <ds:schemaRefs>
    <ds:schemaRef ds:uri="http://schemas.microsoft.com/sharepoint/v3/contenttype/forms"/>
  </ds:schemaRefs>
</ds:datastoreItem>
</file>

<file path=customXml/itemProps3.xml><?xml version="1.0" encoding="utf-8"?>
<ds:datastoreItem xmlns:ds="http://schemas.openxmlformats.org/officeDocument/2006/customXml" ds:itemID="{8827F621-0705-45F5-B884-EE9BB7448A68}">
  <ds:schemaRefs>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67449f80-1b47-432b-b961-54f75438a214"/>
    <ds:schemaRef ds:uri="1fb0c1db-ab63-4ce8-a8a7-3b652cd4cdc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Legal Basis</vt:lpstr>
      <vt:lpstr>Quit Calculator</vt:lpstr>
      <vt:lpstr>LookUps</vt:lpstr>
      <vt:lpstr>Above2Acres</vt:lpstr>
      <vt:lpstr>Acres2</vt:lpstr>
      <vt:lpstr>ActingFor</vt:lpstr>
      <vt:lpstr>AllFieldsCorrect</vt:lpstr>
      <vt:lpstr>DateFrom</vt:lpstr>
      <vt:lpstr>DatesValid</vt:lpstr>
      <vt:lpstr>DateTo</vt:lpstr>
      <vt:lpstr>EndLease</vt:lpstr>
      <vt:lpstr>EndTest</vt:lpstr>
      <vt:lpstr>Landlord2Acres</vt:lpstr>
      <vt:lpstr>'Quit Calculator'!Print_Area</vt:lpstr>
      <vt:lpstr>StartLease</vt:lpstr>
      <vt:lpstr>StartTest</vt:lpstr>
      <vt:lpstr>TermDays</vt:lpstr>
      <vt:lpstr>TermMths</vt:lpstr>
      <vt:lpstr>TermYears</vt:lpstr>
      <vt:lpstr>WhoActFor</vt:lpstr>
    </vt:vector>
  </TitlesOfParts>
  <Company>Morton Fraser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Notice to Quit calculator v4</dc:title>
  <dc:creator>Author</dc:creator>
  <cp:lastModifiedBy>Purser, Caitlin</cp:lastModifiedBy>
  <cp:lastPrinted>2020-05-06T08:48:28Z</cp:lastPrinted>
  <dcterms:created xsi:type="dcterms:W3CDTF">2015-11-17T15:24:35Z</dcterms:created>
  <dcterms:modified xsi:type="dcterms:W3CDTF">2024-04-30T08:51:51Z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0x010100AE030A6B20517842954F6D453F96ADDF</vt:lpwstr>
  </property>
</Properties>
</file>